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Faliujsag\TÁVHŐ_HÁLÓZATOK\Altalanos\Kommunikáció\Primer energia átalakítási tényező\2022\Tata Energia\"/>
    </mc:Choice>
  </mc:AlternateContent>
  <bookViews>
    <workbookView xWindow="7740" yWindow="468" windowWidth="20736" windowHeight="11760"/>
  </bookViews>
  <sheets>
    <sheet name="Részletes számítás" sheetId="1" r:id="rId1"/>
    <sheet name="1.táblázat" sheetId="2" state="hidden" r:id="rId2"/>
    <sheet name="2.táblázat" sheetId="4" state="hidden" r:id="rId3"/>
    <sheet name="3.táblázat" sheetId="3" state="hidden" r:id="rId4"/>
  </sheets>
  <definedNames>
    <definedName name="Energia">'3.táblázat'!$A$5:$A$18</definedName>
    <definedName name="_xlnm.Print_Area" localSheetId="0">'Részletes számítás'!$A$3:$D$37</definedName>
    <definedName name="Primer">#REF!</definedName>
    <definedName name="SPF">'Részletes számítás'!$B$19</definedName>
    <definedName name="Tavhoteremeltech">'1.táblázat'!#REF!</definedName>
    <definedName name="Távhőtermelő_technológia">'1.táblázat'!$A$2:$A$22</definedName>
    <definedName name="VER">'3.táblázat'!#REF!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C11" i="1" l="1"/>
  <c r="D9" i="1"/>
  <c r="C9" i="1"/>
  <c r="C13" i="1"/>
  <c r="B19" i="3" l="1"/>
  <c r="D11" i="1" l="1"/>
  <c r="B11" i="1" l="1"/>
  <c r="D17" i="1"/>
  <c r="C17" i="1"/>
  <c r="M36" i="1" l="1"/>
  <c r="M26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D13" i="1" l="1"/>
  <c r="C12" i="1" l="1"/>
  <c r="B15" i="1"/>
  <c r="D12" i="1"/>
  <c r="C27" i="1" l="1"/>
  <c r="C37" i="1"/>
  <c r="M37" i="1" l="1"/>
  <c r="M27" i="1" l="1"/>
</calcChain>
</file>

<file path=xl/comments1.xml><?xml version="1.0" encoding="utf-8"?>
<comments xmlns="http://schemas.openxmlformats.org/spreadsheetml/2006/main">
  <authors>
    <author>Editke</author>
    <author>Nagy Edit</author>
    <author>Orbán Tibor</author>
  </authors>
  <commentList>
    <comment ref="A4" authorId="0" shapeId="0">
      <text>
        <r>
          <rPr>
            <sz val="9"/>
            <color rgb="FF000000"/>
            <rFont val="Tahoma"/>
            <family val="2"/>
            <charset val="238"/>
          </rPr>
          <t>Kérjük a pontos nevet adjon meg.</t>
        </r>
      </text>
    </comment>
    <comment ref="A5" authorId="0" shapeId="0">
      <text>
        <r>
          <rPr>
            <sz val="9"/>
            <color rgb="FF000000"/>
            <rFont val="Tahoma"/>
            <family val="2"/>
            <charset val="238"/>
          </rPr>
          <t xml:space="preserve">Kérjük a pontos nevet adjon meg.
</t>
        </r>
      </text>
    </comment>
    <comment ref="A8" authorId="1" shapeId="0">
      <text>
        <r>
          <rPr>
            <sz val="9"/>
            <color rgb="FF000000"/>
            <rFont val="Tahoma"/>
            <family val="2"/>
            <charset val="238"/>
          </rPr>
          <t xml:space="preserve">Kérjük, hogy válasszon a listából.
</t>
        </r>
      </text>
    </comment>
    <comment ref="A9" authorId="2" shapeId="0">
      <text>
        <r>
          <rPr>
            <sz val="9"/>
            <color rgb="FF000000"/>
            <rFont val="Tahoma"/>
            <family val="2"/>
            <charset val="238"/>
          </rPr>
          <t>Kérjük, hogy válasszon a listából</t>
        </r>
      </text>
    </comment>
    <comment ref="A10" authorId="2" shapeId="0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1" authorId="2" shapeId="0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2" authorId="1" shapeId="0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Az i-edik hőtermelő technológiával termelt távhő aránya az adott távhőrendszerben távhőhálózatra kiadott összes hőmennyiséghez viszonyítva (kWh/kWh)</t>
        </r>
      </text>
    </comment>
    <comment ref="C12" authorId="1" shapeId="0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Négytizedesre kerekített érték</t>
        </r>
      </text>
    </comment>
    <comment ref="A13" authorId="2" shapeId="0">
      <text>
        <r>
          <rPr>
            <sz val="10"/>
            <color rgb="FF000000"/>
            <rFont val="Calibri"/>
            <family val="2"/>
            <scheme val="minor"/>
          </rPr>
          <t xml:space="preserve">A távfűtőrendszer hőtermelőinél alkalmazott i-edik hőtermelő technológia primerenergia-átalakítási tényezője (kWh/kWh), (i = 1...14)
</t>
        </r>
        <r>
          <rPr>
            <sz val="9"/>
            <color rgb="FF000000"/>
            <rFont val="Tahoma"/>
            <family val="2"/>
            <charset val="238"/>
          </rPr>
          <t>1. táblázat szerint- csak akkor szükséges módosítani, ha ettől pontosabb adat áll Önnek rendelkezésére. (2 tizedesjegy megadása szükésges)</t>
        </r>
      </text>
    </comment>
    <comment ref="A14" authorId="2" shapeId="0">
      <text>
        <r>
          <rPr>
            <sz val="10"/>
            <color rgb="FF000000"/>
            <rFont val="Calibri"/>
            <family val="2"/>
          </rPr>
          <t xml:space="preserve">A vizsgált távhőrendszerben távhőhálózatra kiadott hőmennyiségre vetített (fajlagos) hálózati hőveszteség (kWh/kWh)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3 tizedesjegyre kerekítve vagy 0,128
</t>
        </r>
      </text>
    </comment>
    <comment ref="A15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10"/>
            <color rgb="FF000000"/>
            <rFont val="Calibri"/>
            <family val="2"/>
          </rPr>
          <t xml:space="preserve">A távhő termeléséhez és keringtetéséhez a hőtermelő által felhasznált villamos energia aránya az adott távhőrendszerben távhőhálózatra kiadott hőmennyiségre vetítve (kWh/kWh)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tényleges 3 tizedesjegyre kerekítve 
</t>
        </r>
        <r>
          <rPr>
            <sz val="9"/>
            <color rgb="FF000000"/>
            <rFont val="Tahoma"/>
            <family val="2"/>
            <charset val="238"/>
          </rPr>
          <t>vagy 2. táblázat szerint</t>
        </r>
      </text>
    </comment>
    <comment ref="A16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Calibri"/>
            <family val="2"/>
            <scheme val="minor"/>
          </rPr>
          <t xml:space="preserve">A hőtermeléshez és keringtetéshez felhasznált villamos energia primerenergia-átalakítási tényezője
</t>
        </r>
        <r>
          <rPr>
            <sz val="9"/>
            <color rgb="FF000000"/>
            <rFont val="Calibri"/>
            <family val="2"/>
            <scheme val="minor"/>
          </rPr>
          <t xml:space="preserve">(kWh/kWh)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tényleges egy tizedesjegyre kerekítve vagy 2,5</t>
        </r>
      </text>
    </comment>
    <comment ref="A17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Tahoma"/>
            <family val="2"/>
            <charset val="238"/>
          </rPr>
          <t>3. táblázat szerint</t>
        </r>
      </text>
    </comment>
    <comment ref="A18" authorId="2" shapeId="0">
      <text>
        <r>
          <rPr>
            <sz val="9"/>
            <color rgb="FF000000"/>
            <rFont val="Tahoma"/>
            <family val="2"/>
            <charset val="238"/>
          </rPr>
          <t xml:space="preserve">tényleges érték 4 tizedesjegyre kerekítve vagy a MAVIR által megadott érték
</t>
        </r>
      </text>
    </comment>
    <comment ref="C27" authorId="1" shapeId="0">
      <text>
        <r>
          <rPr>
            <sz val="9"/>
            <color rgb="FF000000"/>
            <rFont val="Tahoma"/>
            <family val="2"/>
            <charset val="238"/>
          </rPr>
          <t xml:space="preserve">Négy tizedesre kerekített érték
</t>
        </r>
      </text>
    </comment>
    <comment ref="C37" authorId="1" shapeId="0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 tizedesre kerekített érték</t>
        </r>
      </text>
    </comment>
  </commentList>
</comments>
</file>

<file path=xl/sharedStrings.xml><?xml version="1.0" encoding="utf-8"?>
<sst xmlns="http://schemas.openxmlformats.org/spreadsheetml/2006/main" count="265" uniqueCount="86">
  <si>
    <t>Távhőszolgáltató neve</t>
  </si>
  <si>
    <t>Felhasznált primerenergia fajtája</t>
  </si>
  <si>
    <t>A távhőrendszerben megújuló energiaforrásokkal termelt távhő részaránya</t>
  </si>
  <si>
    <t>S</t>
  </si>
  <si>
    <t>Távhőtermelő technológia</t>
  </si>
  <si>
    <t>Primer energiaforrás</t>
  </si>
  <si>
    <t>Szén</t>
  </si>
  <si>
    <t>Kommunális hulladék</t>
  </si>
  <si>
    <t>Tüzelőolajok</t>
  </si>
  <si>
    <t>Fűtőolajok</t>
  </si>
  <si>
    <t>Földgáz</t>
  </si>
  <si>
    <t>Kamragáz</t>
  </si>
  <si>
    <t>Kohógáz</t>
  </si>
  <si>
    <t>Megújuló részarány</t>
  </si>
  <si>
    <t>Szoláris-, geotermikus-, szél- és vízenergia</t>
  </si>
  <si>
    <r>
      <t>Távhőtermelő technológia
primerenergia-átalakítási tényezője (e</t>
    </r>
    <r>
      <rPr>
        <vertAlign val="subscript"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>)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</si>
  <si>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i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</si>
  <si>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vil</t>
    </r>
  </si>
  <si>
    <t>Nukleárisenergia</t>
  </si>
  <si>
    <t>SPF (csak hőszivattyús termelés esetén)</t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</si>
  <si>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vil,res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</si>
  <si>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</si>
  <si>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i</t>
    </r>
  </si>
  <si>
    <t>-</t>
  </si>
  <si>
    <t>Értékelés</t>
  </si>
  <si>
    <t>OK</t>
  </si>
  <si>
    <t xml:space="preserve">Kérjük a szakértő írjon egy OK-ot abba a mezőbe, amelyikhez tartozó adatot rendben találta. </t>
  </si>
  <si>
    <t>Megj</t>
  </si>
  <si>
    <t xml:space="preserve">Kérjük amennyben a szakértő módosítja a távhőszolgáltató által megadott értéket, úgy írja a megfelelő cellába a módosításhoz tartozó megjegyzést. </t>
  </si>
  <si>
    <t xml:space="preserve">Megj: </t>
  </si>
  <si>
    <r>
      <t>Az Értékelő bizottság számára elfogadásra javaslom</t>
    </r>
    <r>
      <rPr>
        <sz val="11"/>
        <color theme="0" tint="-0.499984740745262"/>
        <rFont val="Palatino Linotype"/>
        <family val="1"/>
        <charset val="238"/>
      </rPr>
      <t>, az alábbi feltételekkel _________________.</t>
    </r>
  </si>
  <si>
    <t xml:space="preserve">Szakértő </t>
  </si>
  <si>
    <r>
      <t>A</t>
    </r>
    <r>
      <rPr>
        <i/>
        <sz val="11"/>
        <rFont val="Palatino Linotype"/>
        <family val="1"/>
        <charset val="238"/>
      </rPr>
      <t xml:space="preserve"> ________________</t>
    </r>
    <r>
      <rPr>
        <sz val="11"/>
        <rFont val="Palatino Linotype"/>
        <family val="1"/>
        <charset val="238"/>
      </rPr>
      <t xml:space="preserve">Kft. </t>
    </r>
    <r>
      <rPr>
        <i/>
        <sz val="11"/>
        <rFont val="Palatino Linotype"/>
        <family val="1"/>
        <charset val="238"/>
      </rPr>
      <t>_______________</t>
    </r>
    <r>
      <rPr>
        <sz val="11"/>
        <rFont val="Palatino Linotype"/>
        <family val="1"/>
        <charset val="238"/>
      </rPr>
      <t>távhőrendszerrel (  _______________  GJ  primerenergiafelhasználással) pályázott a Távhő Ökocímkére. A pályázat megfelel a mind a formai mind a tartalmi követelményeknek, a megadott adatokat rendben találtam</t>
    </r>
    <r>
      <rPr>
        <sz val="11"/>
        <color theme="0" tint="-0.499984740745262"/>
        <rFont val="Palatino Linotype"/>
        <family val="1"/>
        <charset val="238"/>
      </rPr>
      <t xml:space="preserve"> /  a fenn jelölt cellákban talált értékeket módosítottam </t>
    </r>
  </si>
  <si>
    <t>PB/SNG-gáz</t>
  </si>
  <si>
    <t>Távhőrendszer megnevezése</t>
  </si>
  <si>
    <t>Adatlap</t>
  </si>
  <si>
    <t>Település neve</t>
  </si>
  <si>
    <t>h</t>
  </si>
  <si>
    <t>Primer energia átalakítási tényező</t>
  </si>
  <si>
    <t>A megújuló energiaforrásokkal termelt távhő részarányának kiszámítása</t>
  </si>
  <si>
    <t>eSUS,távhő,i</t>
  </si>
  <si>
    <r>
      <t>e</t>
    </r>
    <r>
      <rPr>
        <vertAlign val="subscript"/>
        <sz val="11"/>
        <color theme="1"/>
        <rFont val="Times New Roman"/>
        <family val="1"/>
      </rPr>
      <t>SUS,távhő,i</t>
    </r>
  </si>
  <si>
    <r>
      <t>a</t>
    </r>
    <r>
      <rPr>
        <vertAlign val="subscript"/>
        <sz val="9"/>
        <color rgb="FF000000"/>
        <rFont val="Times New Roman"/>
        <family val="1"/>
        <charset val="238"/>
      </rPr>
      <t xml:space="preserve">vill </t>
    </r>
    <r>
      <rPr>
        <sz val="9"/>
        <color rgb="FF000000"/>
        <rFont val="Times New Roman"/>
        <family val="1"/>
        <charset val="238"/>
      </rPr>
      <t>(kWh/kWh)</t>
    </r>
  </si>
  <si>
    <t>Q (MWh/év)</t>
  </si>
  <si>
    <t>Q &lt; 27.800</t>
  </si>
  <si>
    <t>27.800 &lt;= Q &lt; 139.000</t>
  </si>
  <si>
    <t>139.000 =&lt; Q</t>
  </si>
  <si>
    <r>
      <t>A hőtermeléshez és primer oldali keringtetéshez felhasznált villamos energia aránya a kiadott hőmennyiségre vetítve (</t>
    </r>
    <r>
      <rPr>
        <sz val="11"/>
        <color rgb="FF000000"/>
        <rFont val="Symbol"/>
        <family val="1"/>
        <charset val="2"/>
      </rPr>
      <t>a</t>
    </r>
    <r>
      <rPr>
        <vertAlign val="subscript"/>
        <sz val="11"/>
        <color rgb="FF000000"/>
        <rFont val="Times New Roman"/>
        <family val="1"/>
        <charset val="238"/>
      </rPr>
      <t>vil</t>
    </r>
    <r>
      <rPr>
        <sz val="11"/>
        <color rgb="FF000000"/>
        <rFont val="Times New Roman"/>
        <family val="1"/>
        <charset val="238"/>
      </rPr>
      <t xml:space="preserve">) a hőtermelő által kiadott hőmennyiség (Q [MWh/év]) függvényében </t>
    </r>
  </si>
  <si>
    <t>Szénféleségek</t>
  </si>
  <si>
    <t>Tűzifa, faapríték, fahulladék, biobrikett, egyéb bio tüzelőanyagok</t>
  </si>
  <si>
    <t>Biogáz, biometán</t>
  </si>
  <si>
    <t>Ipari hulladékhő</t>
  </si>
  <si>
    <r>
      <t>Q</t>
    </r>
    <r>
      <rPr>
        <vertAlign val="subscript"/>
        <sz val="11"/>
        <color theme="1"/>
        <rFont val="Palatino Linotype"/>
        <family val="1"/>
        <charset val="238"/>
      </rPr>
      <t xml:space="preserve">i </t>
    </r>
    <r>
      <rPr>
        <sz val="11"/>
        <color theme="1"/>
        <rFont val="Palatino Linotype"/>
        <family val="1"/>
        <charset val="238"/>
      </rPr>
      <t>(MWh)</t>
    </r>
  </si>
  <si>
    <t xml:space="preserve">* Forrás: 
Magyar Energetika  2017/1.
</t>
  </si>
  <si>
    <r>
      <t>Q</t>
    </r>
    <r>
      <rPr>
        <vertAlign val="subscript"/>
        <sz val="11"/>
        <color theme="1"/>
        <rFont val="Palatino Linotype"/>
        <family val="1"/>
        <charset val="238"/>
      </rPr>
      <t>i</t>
    </r>
    <r>
      <rPr>
        <b/>
        <vertAlign val="subscript"/>
        <sz val="11"/>
        <color theme="1"/>
        <rFont val="Palatino Linotype"/>
        <family val="1"/>
        <charset val="238"/>
      </rPr>
      <t xml:space="preserve"> </t>
    </r>
    <r>
      <rPr>
        <b/>
        <sz val="11"/>
        <color theme="1"/>
        <rFont val="Palatino Linotype"/>
        <family val="1"/>
        <charset val="238"/>
      </rPr>
      <t>(GJ)</t>
    </r>
  </si>
  <si>
    <t>A távhőrendszer primer energia átalakítási tényezőjének értéke (kWh/kWh)</t>
  </si>
  <si>
    <t>Hőforrás/technológia megnevezése</t>
  </si>
  <si>
    <t>Távhőtermelési technológia</t>
  </si>
  <si>
    <t xml:space="preserve">1. Kizárólagos hőtermelés - szénhidrogének </t>
  </si>
  <si>
    <t>2. Kizárólagos hőtermelés - biogáz, biometán</t>
  </si>
  <si>
    <t>3. Kizárólagos hőtermelés - szénféleségek</t>
  </si>
  <si>
    <t>4.Kizárólagos hőtermelés - tüzifa, faapríték, fahulladék, biobrikett, egyéb bio tüzelőanyagok</t>
  </si>
  <si>
    <t>5. Kizárólagos hőtermelés - ipari hulladékhő</t>
  </si>
  <si>
    <t>6. Kizárólagos hőtermelés - szoláris- és geotermikus energia</t>
  </si>
  <si>
    <t>7. Nukleáris energia</t>
  </si>
  <si>
    <t>8. KET kombinált ciklusú erőművi blokkban - nem megújuló</t>
  </si>
  <si>
    <t xml:space="preserve">8. KET kombinált ciklusú erőművi blokkban - megújuló </t>
  </si>
  <si>
    <t>9.KET hagyományos gőz-körfolyamatú erőművi blokkban  - nem megújuló</t>
  </si>
  <si>
    <t>9.KET hagyományos gőz-körfolyamatú erőművi blokkban  - megújuló</t>
  </si>
  <si>
    <t>10. KET hagyományos gőz-körfolyamatú erőművi blokkban kommunális hulladékégetésével</t>
  </si>
  <si>
    <t>12. KET 1.200 kWe villamos egységteljesítményt nem meghaladó gázmotorral megújuló</t>
  </si>
  <si>
    <t>14. KET hőszivattyúval - megújuló</t>
  </si>
  <si>
    <t>11. KET 1.200 kWe villamos egységteljesítményt meghaladó gázmotorral  - nem megújuló</t>
  </si>
  <si>
    <t>12. KET 1.200 kWe villamos egységteljesítményt nem meghaladó gázmotorral  - nem megújuló</t>
  </si>
  <si>
    <t>13. KET hőhasznosító kazánnal ellátott gázturbinás erőműben  - nem megújuló</t>
  </si>
  <si>
    <t>14. KET hőszivattyúval  - nem megújuló</t>
  </si>
  <si>
    <t>11. KET 1.200 kWe villamos egységteljesítményt meghaladó gázmotorral - megújuló</t>
  </si>
  <si>
    <t>13. KET hőhasznosító kazánnal ellátott gázturbinás erőműben - megújuló</t>
  </si>
  <si>
    <t>Tüzelőanyag</t>
  </si>
  <si>
    <t>Hőszivattyú</t>
  </si>
  <si>
    <t>A</t>
  </si>
  <si>
    <t>B</t>
  </si>
  <si>
    <t>KET = Kapcsolt energiatermelés</t>
  </si>
  <si>
    <t>Tata Energia Kft</t>
  </si>
  <si>
    <t>Tata városi rendszer</t>
  </si>
  <si>
    <t>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</si>
</sst>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7" formatCode="#,##0.00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bscript"/>
      <sz val="9"/>
      <color rgb="FF000000"/>
      <name val="Times New Roman"/>
      <family val="1"/>
      <charset val="238"/>
    </font>
    <font>
      <sz val="9"/>
      <color rgb="FF000000"/>
      <name val="Symbol"/>
      <family val="1"/>
      <charset val="2"/>
    </font>
    <font>
      <sz val="11"/>
      <color rgb="FF000000"/>
      <name val="Times New Roman"/>
      <family val="1"/>
      <charset val="238"/>
    </font>
    <font>
      <sz val="10"/>
      <color theme="1"/>
      <name val="Symbol"/>
      <family val="1"/>
      <charset val="2"/>
    </font>
    <font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vertAlign val="subscript"/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1"/>
      <color theme="1"/>
      <name val="Symbol"/>
      <family val="1"/>
      <charset val="2"/>
    </font>
    <font>
      <i/>
      <sz val="11"/>
      <name val="Palatino Linotype"/>
      <family val="1"/>
      <charset val="238"/>
    </font>
    <font>
      <sz val="11"/>
      <color theme="0" tint="-0.499984740745262"/>
      <name val="Palatino Linotype"/>
      <family val="1"/>
      <charset val="238"/>
    </font>
    <font>
      <sz val="7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ahoma"/>
      <family val="2"/>
      <charset val="238"/>
    </font>
    <font>
      <sz val="11"/>
      <color rgb="FF000000"/>
      <name val="Symbol"/>
      <family val="1"/>
      <charset val="2"/>
    </font>
    <font>
      <vertAlign val="subscript"/>
      <sz val="11"/>
      <color rgb="FF000000"/>
      <name val="Times New Roman"/>
      <family val="1"/>
      <charset val="238"/>
    </font>
    <font>
      <b/>
      <vertAlign val="subscript"/>
      <sz val="11"/>
      <color theme="1"/>
      <name val="Palatino Linotype"/>
      <family val="1"/>
      <charset val="238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right"/>
      <protection locked="0"/>
    </xf>
    <xf numFmtId="3" fontId="12" fillId="6" borderId="6" xfId="0" applyNumberFormat="1" applyFont="1" applyFill="1" applyBorder="1" applyAlignment="1" applyProtection="1">
      <alignment horizontal="right"/>
      <protection locked="0"/>
    </xf>
    <xf numFmtId="165" fontId="12" fillId="0" borderId="8" xfId="0" applyNumberFormat="1" applyFont="1" applyBorder="1" applyAlignment="1" applyProtection="1">
      <alignment horizontal="right"/>
    </xf>
    <xf numFmtId="0" fontId="12" fillId="0" borderId="8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/>
    </xf>
    <xf numFmtId="3" fontId="12" fillId="0" borderId="9" xfId="0" applyNumberFormat="1" applyFont="1" applyFill="1" applyBorder="1" applyAlignment="1" applyProtection="1">
      <alignment horizontal="right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right"/>
    </xf>
    <xf numFmtId="0" fontId="12" fillId="0" borderId="0" xfId="0" applyFont="1" applyProtection="1"/>
    <xf numFmtId="0" fontId="19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right"/>
    </xf>
    <xf numFmtId="0" fontId="12" fillId="0" borderId="1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 wrapText="1"/>
    </xf>
    <xf numFmtId="0" fontId="12" fillId="5" borderId="0" xfId="0" applyFont="1" applyFill="1" applyBorder="1" applyAlignment="1" applyProtection="1">
      <alignment wrapText="1"/>
    </xf>
    <xf numFmtId="0" fontId="12" fillId="5" borderId="0" xfId="0" applyFont="1" applyFill="1" applyBorder="1" applyProtection="1"/>
    <xf numFmtId="0" fontId="12" fillId="5" borderId="0" xfId="0" applyFont="1" applyFill="1" applyProtection="1"/>
    <xf numFmtId="0" fontId="12" fillId="5" borderId="0" xfId="0" applyFont="1" applyFill="1" applyAlignment="1" applyProtection="1">
      <alignment wrapText="1"/>
    </xf>
    <xf numFmtId="165" fontId="13" fillId="5" borderId="0" xfId="0" applyNumberFormat="1" applyFont="1" applyFill="1" applyBorder="1" applyProtection="1"/>
    <xf numFmtId="0" fontId="4" fillId="0" borderId="3" xfId="0" quotePrefix="1" applyFont="1" applyBorder="1" applyAlignment="1">
      <alignment horizontal="left" vertical="center"/>
    </xf>
    <xf numFmtId="164" fontId="12" fillId="0" borderId="8" xfId="0" applyNumberFormat="1" applyFont="1" applyFill="1" applyBorder="1" applyAlignment="1" applyProtection="1">
      <alignment horizontal="right"/>
    </xf>
    <xf numFmtId="2" fontId="13" fillId="6" borderId="8" xfId="0" applyNumberFormat="1" applyFont="1" applyFill="1" applyBorder="1" applyAlignment="1" applyProtection="1">
      <alignment horizontal="right"/>
      <protection locked="0"/>
    </xf>
    <xf numFmtId="166" fontId="13" fillId="0" borderId="8" xfId="0" applyNumberFormat="1" applyFont="1" applyFill="1" applyBorder="1" applyAlignment="1" applyProtection="1">
      <alignment horizontal="right"/>
    </xf>
    <xf numFmtId="0" fontId="13" fillId="0" borderId="12" xfId="0" applyFont="1" applyFill="1" applyBorder="1" applyAlignment="1" applyProtection="1">
      <alignment wrapText="1"/>
      <protection locked="0"/>
    </xf>
    <xf numFmtId="0" fontId="13" fillId="0" borderId="13" xfId="0" applyFont="1" applyFill="1" applyBorder="1" applyAlignment="1" applyProtection="1">
      <alignment wrapText="1"/>
      <protection locked="0"/>
    </xf>
    <xf numFmtId="0" fontId="13" fillId="0" borderId="14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9" xfId="0" applyFont="1" applyFill="1" applyBorder="1" applyAlignment="1" applyProtection="1">
      <alignment wrapText="1"/>
      <protection locked="0"/>
    </xf>
    <xf numFmtId="0" fontId="13" fillId="0" borderId="14" xfId="0" quotePrefix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3" fillId="0" borderId="9" xfId="0" applyFont="1" applyFill="1" applyBorder="1" applyAlignment="1" applyProtection="1">
      <alignment wrapText="1"/>
    </xf>
    <xf numFmtId="0" fontId="13" fillId="0" borderId="2" xfId="0" quotePrefix="1" applyFont="1" applyFill="1" applyBorder="1" applyAlignment="1" applyProtection="1">
      <alignment wrapText="1"/>
    </xf>
    <xf numFmtId="0" fontId="13" fillId="0" borderId="15" xfId="0" applyFont="1" applyFill="1" applyBorder="1" applyAlignment="1" applyProtection="1">
      <alignment wrapText="1"/>
    </xf>
    <xf numFmtId="0" fontId="13" fillId="0" borderId="6" xfId="0" applyFont="1" applyFill="1" applyBorder="1" applyAlignment="1" applyProtection="1">
      <alignment wrapText="1"/>
    </xf>
    <xf numFmtId="0" fontId="13" fillId="5" borderId="14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13" fillId="5" borderId="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5" xfId="0" applyFont="1" applyFill="1" applyBorder="1" applyProtection="1">
      <protection locked="0"/>
    </xf>
    <xf numFmtId="0" fontId="12" fillId="5" borderId="16" xfId="0" applyFont="1" applyFill="1" applyBorder="1" applyProtection="1"/>
    <xf numFmtId="0" fontId="13" fillId="0" borderId="0" xfId="0" applyFont="1" applyFill="1" applyBorder="1" applyProtection="1"/>
    <xf numFmtId="0" fontId="12" fillId="5" borderId="22" xfId="0" applyFont="1" applyFill="1" applyBorder="1" applyProtection="1"/>
    <xf numFmtId="0" fontId="13" fillId="5" borderId="0" xfId="0" applyFont="1" applyFill="1" applyBorder="1" applyProtection="1"/>
    <xf numFmtId="0" fontId="23" fillId="5" borderId="0" xfId="0" applyFont="1" applyFill="1" applyBorder="1" applyProtection="1"/>
    <xf numFmtId="0" fontId="13" fillId="5" borderId="22" xfId="0" applyFont="1" applyFill="1" applyBorder="1" applyProtection="1"/>
    <xf numFmtId="0" fontId="13" fillId="5" borderId="0" xfId="0" applyFont="1" applyFill="1" applyBorder="1" applyAlignment="1" applyProtection="1">
      <alignment wrapText="1"/>
    </xf>
    <xf numFmtId="0" fontId="13" fillId="5" borderId="22" xfId="0" applyFont="1" applyFill="1" applyBorder="1" applyAlignment="1" applyProtection="1">
      <alignment wrapText="1"/>
    </xf>
    <xf numFmtId="0" fontId="13" fillId="5" borderId="16" xfId="0" applyFont="1" applyFill="1" applyBorder="1" applyProtection="1"/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164" fontId="16" fillId="5" borderId="10" xfId="0" applyNumberFormat="1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wrapText="1"/>
      <protection locked="0"/>
    </xf>
    <xf numFmtId="165" fontId="13" fillId="5" borderId="16" xfId="0" applyNumberFormat="1" applyFont="1" applyFill="1" applyBorder="1" applyProtection="1">
      <protection locked="0"/>
    </xf>
    <xf numFmtId="0" fontId="13" fillId="5" borderId="16" xfId="0" applyFont="1" applyFill="1" applyBorder="1" applyProtection="1">
      <protection locked="0"/>
    </xf>
    <xf numFmtId="0" fontId="3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5" borderId="1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0" fillId="0" borderId="9" xfId="0" applyBorder="1"/>
    <xf numFmtId="1" fontId="7" fillId="0" borderId="5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wrapText="1" indent="1"/>
    </xf>
    <xf numFmtId="0" fontId="12" fillId="0" borderId="14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3" fontId="12" fillId="5" borderId="8" xfId="0" applyNumberFormat="1" applyFont="1" applyFill="1" applyBorder="1" applyAlignment="1" applyProtection="1">
      <alignment horizontal="right"/>
      <protection locked="0"/>
    </xf>
    <xf numFmtId="167" fontId="13" fillId="2" borderId="8" xfId="0" applyNumberFormat="1" applyFont="1" applyFill="1" applyBorder="1" applyAlignment="1" applyProtection="1">
      <alignment horizontal="right" vertical="center"/>
      <protection locked="0"/>
    </xf>
    <xf numFmtId="167" fontId="13" fillId="2" borderId="8" xfId="0" applyNumberFormat="1" applyFont="1" applyFill="1" applyBorder="1" applyAlignment="1" applyProtection="1">
      <alignment horizontal="right"/>
      <protection locked="0"/>
    </xf>
    <xf numFmtId="167" fontId="12" fillId="0" borderId="9" xfId="0" applyNumberFormat="1" applyFont="1" applyBorder="1" applyAlignment="1" applyProtection="1">
      <alignment horizontal="right"/>
    </xf>
    <xf numFmtId="2" fontId="16" fillId="5" borderId="10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22" fillId="3" borderId="19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left" wrapText="1"/>
      <protection locked="0"/>
    </xf>
    <xf numFmtId="0" fontId="13" fillId="5" borderId="12" xfId="0" applyFont="1" applyFill="1" applyBorder="1" applyAlignment="1" applyProtection="1">
      <alignment horizontal="left" wrapText="1"/>
      <protection locked="0"/>
    </xf>
    <xf numFmtId="0" fontId="13" fillId="5" borderId="13" xfId="0" applyFont="1" applyFill="1" applyBorder="1" applyAlignment="1" applyProtection="1">
      <alignment horizontal="left" wrapText="1"/>
      <protection locked="0"/>
    </xf>
    <xf numFmtId="0" fontId="13" fillId="5" borderId="14" xfId="0" applyFont="1" applyFill="1" applyBorder="1" applyAlignment="1" applyProtection="1">
      <alignment horizontal="left" wrapText="1"/>
      <protection locked="0"/>
    </xf>
    <xf numFmtId="0" fontId="13" fillId="5" borderId="0" xfId="0" applyFont="1" applyFill="1" applyBorder="1" applyAlignment="1" applyProtection="1">
      <alignment horizontal="left" wrapText="1"/>
      <protection locked="0"/>
    </xf>
    <xf numFmtId="0" fontId="13" fillId="5" borderId="9" xfId="0" applyFont="1" applyFill="1" applyBorder="1" applyAlignment="1" applyProtection="1">
      <alignment horizontal="left" wrapText="1"/>
      <protection locked="0"/>
    </xf>
    <xf numFmtId="0" fontId="13" fillId="5" borderId="17" xfId="0" applyFont="1" applyFill="1" applyBorder="1" applyAlignment="1" applyProtection="1">
      <alignment horizontal="center"/>
      <protection locked="0"/>
    </xf>
    <xf numFmtId="0" fontId="13" fillId="5" borderId="18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7" fillId="2" borderId="0" xfId="0" applyFont="1" applyFill="1" applyAlignment="1" applyProtection="1">
      <alignment horizontal="left"/>
    </xf>
  </cellXfs>
  <cellStyles count="1">
    <cellStyle name="Normál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CC00"/>
      <color rgb="FF008000"/>
      <color rgb="FFCC6600"/>
      <color rgb="FFFF9900"/>
      <color rgb="FFFEDEA4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875903</xdr:colOff>
      <xdr:row>0</xdr:row>
      <xdr:rowOff>120093</xdr:rowOff>
    </xdr:from>
    <xdr:to>
      <xdr:col>0</xdr:col>
      <xdr:colOff>2067699</xdr:colOff>
      <xdr:row>0</xdr:row>
      <xdr:rowOff>595949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2D167FCC-B1E2-4B6C-A645-42E07735C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903" y="120093"/>
          <a:ext cx="1191796" cy="475856"/>
        </a:xfrm>
        <a:prstGeom prst="rect">
          <a:avLst/>
        </a:prstGeom>
      </xdr:spPr>
    </xdr:pic>
    <xdr:clientData/>
  </xdr:twoCellAnchor>
  <xdr:twoCellAnchor editAs="oneCell">
    <xdr:from>
      <xdr:col>2</xdr:col>
      <xdr:colOff>870792</xdr:colOff>
      <xdr:row>21</xdr:row>
      <xdr:rowOff>166601</xdr:rowOff>
    </xdr:from>
    <xdr:to>
      <xdr:col>2</xdr:col>
      <xdr:colOff>3826717</xdr:colOff>
      <xdr:row>25</xdr:row>
      <xdr:rowOff>17703</xdr:rowOff>
    </xdr:to>
    <xdr:pic>
      <xdr:nvPicPr>
        <xdr:cNvPr id="27" name="Kép 26">
          <a:extLst>
            <a:ext uri="{FF2B5EF4-FFF2-40B4-BE49-F238E27FC236}">
              <a16:creationId xmlns:a16="http://schemas.microsoft.com/office/drawing/2014/main" id="{F2E735B2-6BE5-8E40-8E93-8CC1BBBA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910" y="5984020"/>
          <a:ext cx="2984500" cy="738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498440</xdr:colOff>
      <xdr:row>30</xdr:row>
      <xdr:rowOff>191640</xdr:rowOff>
    </xdr:from>
    <xdr:to>
      <xdr:col>2</xdr:col>
      <xdr:colOff>3796344</xdr:colOff>
      <xdr:row>33</xdr:row>
      <xdr:rowOff>163540</xdr:rowOff>
    </xdr:to>
    <xdr:pic>
      <xdr:nvPicPr>
        <xdr:cNvPr id="29" name="Kép 28">
          <a:extLst>
            <a:ext uri="{FF2B5EF4-FFF2-40B4-BE49-F238E27FC236}">
              <a16:creationId xmlns:a16="http://schemas.microsoft.com/office/drawing/2014/main" id="{9C4945C0-7016-BF4E-8444-933B3C93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58" y="8071102"/>
          <a:ext cx="3297904" cy="62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theme="6" tint="0.79998168889431442"/>
    <pageSetUpPr fitToPage="1"/>
  </sheetPr>
  <dimension ref="A1:X37"/>
  <sheetViews>
    <sheetView tabSelected="1" topLeftCell="A4" zoomScale="93" zoomScaleNormal="90" workbookViewId="0">
      <selection activeCell="C6" sqref="C6"/>
    </sheetView>
  </sheetViews>
  <sheetFormatPr defaultColWidth="9.109375" defaultRowHeight="15.6" x14ac:dyDescent="0.35"/>
  <cols>
    <col min="1" max="1" width="42.6640625" style="44" customWidth="1"/>
    <col min="2" max="2" width="16" style="45" customWidth="1"/>
    <col min="3" max="3" width="57.44140625" style="45" customWidth="1"/>
    <col min="4" max="4" width="61.109375" style="45" bestFit="1" customWidth="1"/>
    <col min="5" max="6" width="9.109375" style="45"/>
    <col min="7" max="7" width="0" style="69" hidden="1" customWidth="1"/>
    <col min="8" max="8" width="14.44140625" style="45" hidden="1" customWidth="1"/>
    <col min="9" max="9" width="17.109375" style="45" hidden="1" customWidth="1"/>
    <col min="10" max="10" width="13.44140625" style="45" hidden="1" customWidth="1"/>
    <col min="11" max="11" width="15" style="45" hidden="1" customWidth="1"/>
    <col min="12" max="12" width="17.44140625" style="45" hidden="1" customWidth="1"/>
    <col min="13" max="13" width="27.44140625" style="45" hidden="1" customWidth="1"/>
    <col min="14" max="24" width="0" style="45" hidden="1" customWidth="1"/>
    <col min="25" max="16384" width="9.109375" style="45"/>
  </cols>
  <sheetData>
    <row r="1" spans="1:24" s="46" customFormat="1" ht="56.1" customHeight="1" thickTop="1" x14ac:dyDescent="0.35">
      <c r="A1" s="47"/>
      <c r="G1" s="107" t="s">
        <v>24</v>
      </c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9"/>
    </row>
    <row r="2" spans="1:24" s="46" customFormat="1" ht="23.4" x14ac:dyDescent="0.55000000000000004">
      <c r="A2" s="36" t="s">
        <v>35</v>
      </c>
      <c r="G2" s="77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4"/>
    </row>
    <row r="3" spans="1:24" s="46" customFormat="1" ht="16.5" customHeight="1" x14ac:dyDescent="0.35">
      <c r="A3" s="37" t="s">
        <v>36</v>
      </c>
      <c r="B3" s="100" t="s">
        <v>85</v>
      </c>
      <c r="C3" s="100"/>
      <c r="D3" s="121"/>
      <c r="G3" s="77"/>
      <c r="H3" s="72" t="s">
        <v>25</v>
      </c>
      <c r="I3" s="72" t="s">
        <v>26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4"/>
    </row>
    <row r="4" spans="1:24" s="46" customFormat="1" x14ac:dyDescent="0.35">
      <c r="A4" s="37" t="s">
        <v>0</v>
      </c>
      <c r="B4" s="100" t="s">
        <v>83</v>
      </c>
      <c r="C4" s="100"/>
      <c r="D4" s="100"/>
      <c r="G4" s="77"/>
      <c r="H4" s="72" t="s">
        <v>27</v>
      </c>
      <c r="I4" s="72" t="s">
        <v>28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4"/>
    </row>
    <row r="5" spans="1:24" s="46" customFormat="1" x14ac:dyDescent="0.35">
      <c r="A5" s="37" t="s">
        <v>34</v>
      </c>
      <c r="B5" s="100" t="s">
        <v>84</v>
      </c>
      <c r="C5" s="100"/>
      <c r="D5" s="100"/>
      <c r="G5" s="77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4"/>
    </row>
    <row r="6" spans="1:24" s="46" customFormat="1" ht="16.5" customHeight="1" thickBot="1" x14ac:dyDescent="0.4">
      <c r="A6" s="37"/>
      <c r="B6" s="40" t="s">
        <v>3</v>
      </c>
      <c r="C6" s="41"/>
      <c r="D6" s="38"/>
      <c r="G6" s="77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4"/>
    </row>
    <row r="7" spans="1:24" s="46" customFormat="1" ht="16.2" thickBot="1" x14ac:dyDescent="0.4">
      <c r="A7" s="31" t="s">
        <v>56</v>
      </c>
      <c r="B7" s="42"/>
      <c r="C7" s="13" t="s">
        <v>80</v>
      </c>
      <c r="D7" s="13" t="s">
        <v>81</v>
      </c>
      <c r="G7" s="77"/>
      <c r="H7" s="78" t="str">
        <f>C7</f>
        <v>A</v>
      </c>
      <c r="I7" s="34" t="str">
        <f>D7</f>
        <v>B</v>
      </c>
      <c r="J7" s="34" t="e">
        <f>#REF!</f>
        <v>#REF!</v>
      </c>
      <c r="K7" s="34" t="e">
        <f>#REF!</f>
        <v>#REF!</v>
      </c>
      <c r="L7" s="34" t="e">
        <f>#REF!</f>
        <v>#REF!</v>
      </c>
      <c r="M7" s="34" t="e">
        <f>#REF!</f>
        <v>#REF!</v>
      </c>
      <c r="N7" s="34" t="e">
        <f>#REF!</f>
        <v>#REF!</v>
      </c>
      <c r="O7" s="34" t="e">
        <f>#REF!</f>
        <v>#REF!</v>
      </c>
      <c r="P7" s="34" t="e">
        <f>#REF!</f>
        <v>#REF!</v>
      </c>
      <c r="Q7" s="34" t="e">
        <f>#REF!</f>
        <v>#REF!</v>
      </c>
      <c r="R7" s="34" t="e">
        <f>#REF!</f>
        <v>#REF!</v>
      </c>
      <c r="S7" s="34" t="e">
        <f>#REF!</f>
        <v>#REF!</v>
      </c>
      <c r="T7" s="34" t="e">
        <f>#REF!</f>
        <v>#REF!</v>
      </c>
      <c r="U7" s="34" t="e">
        <f>#REF!</f>
        <v>#REF!</v>
      </c>
      <c r="V7" s="72"/>
      <c r="W7" s="72"/>
      <c r="X7" s="74"/>
    </row>
    <row r="8" spans="1:24" s="47" customFormat="1" ht="31.2" x14ac:dyDescent="0.35">
      <c r="A8" s="32" t="s">
        <v>57</v>
      </c>
      <c r="B8" s="43"/>
      <c r="C8" s="34" t="s">
        <v>58</v>
      </c>
      <c r="D8" s="34" t="s">
        <v>61</v>
      </c>
      <c r="G8" s="80"/>
      <c r="H8" s="55" t="s">
        <v>29</v>
      </c>
      <c r="I8" s="53" t="s">
        <v>29</v>
      </c>
      <c r="J8" s="53" t="s">
        <v>29</v>
      </c>
      <c r="K8" s="53" t="s">
        <v>29</v>
      </c>
      <c r="L8" s="53" t="s">
        <v>29</v>
      </c>
      <c r="M8" s="53" t="s">
        <v>29</v>
      </c>
      <c r="N8" s="53" t="s">
        <v>29</v>
      </c>
      <c r="O8" s="53" t="s">
        <v>29</v>
      </c>
      <c r="P8" s="53" t="s">
        <v>29</v>
      </c>
      <c r="Q8" s="53" t="s">
        <v>29</v>
      </c>
      <c r="R8" s="53" t="s">
        <v>29</v>
      </c>
      <c r="S8" s="53" t="s">
        <v>29</v>
      </c>
      <c r="T8" s="53" t="s">
        <v>29</v>
      </c>
      <c r="U8" s="54" t="s">
        <v>29</v>
      </c>
      <c r="V8" s="75"/>
      <c r="W8" s="75"/>
      <c r="X8" s="76"/>
    </row>
    <row r="9" spans="1:24" s="46" customFormat="1" ht="16.2" thickBot="1" x14ac:dyDescent="0.4">
      <c r="A9" s="32" t="s">
        <v>1</v>
      </c>
      <c r="B9" s="19"/>
      <c r="C9" s="35" t="str">
        <f>+VLOOKUP(C8,'1.táblázat'!$A$2:$C$22,3,0)</f>
        <v>Földgáz</v>
      </c>
      <c r="D9" s="35" t="str">
        <f>+VLOOKUP(D8,'1.táblázat'!$A$2:$C$22,3,0)</f>
        <v>Tűzifa, faapríték, fahulladék, biobrikett, egyéb bio tüzelőanyagok</v>
      </c>
      <c r="E9" s="48"/>
      <c r="F9" s="48"/>
      <c r="G9" s="81"/>
      <c r="H9" s="55" t="s">
        <v>29</v>
      </c>
      <c r="I9" s="56" t="s">
        <v>29</v>
      </c>
      <c r="J9" s="56" t="s">
        <v>29</v>
      </c>
      <c r="K9" s="56" t="s">
        <v>29</v>
      </c>
      <c r="L9" s="56" t="s">
        <v>29</v>
      </c>
      <c r="M9" s="56" t="s">
        <v>29</v>
      </c>
      <c r="N9" s="56" t="s">
        <v>29</v>
      </c>
      <c r="O9" s="56" t="s">
        <v>29</v>
      </c>
      <c r="P9" s="56" t="s">
        <v>29</v>
      </c>
      <c r="Q9" s="56" t="s">
        <v>29</v>
      </c>
      <c r="R9" s="56" t="s">
        <v>29</v>
      </c>
      <c r="S9" s="56" t="s">
        <v>29</v>
      </c>
      <c r="T9" s="56" t="s">
        <v>29</v>
      </c>
      <c r="U9" s="57" t="s">
        <v>29</v>
      </c>
      <c r="V9" s="72"/>
      <c r="W9" s="72"/>
      <c r="X9" s="74"/>
    </row>
    <row r="10" spans="1:24" s="46" customFormat="1" ht="16.8" x14ac:dyDescent="0.35">
      <c r="A10" s="32" t="s">
        <v>54</v>
      </c>
      <c r="B10" s="98">
        <f>SUM(C10:D10)</f>
        <v>82593</v>
      </c>
      <c r="C10" s="96">
        <v>28677</v>
      </c>
      <c r="D10" s="97">
        <v>53916</v>
      </c>
      <c r="E10" s="48"/>
      <c r="F10" s="48"/>
      <c r="G10" s="81"/>
      <c r="H10" s="55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7"/>
      <c r="V10" s="72"/>
      <c r="W10" s="72"/>
      <c r="X10" s="74"/>
    </row>
    <row r="11" spans="1:24" s="46" customFormat="1" ht="16.8" x14ac:dyDescent="0.35">
      <c r="A11" s="32" t="s">
        <v>52</v>
      </c>
      <c r="B11" s="20">
        <f>SUM(C11:D11)</f>
        <v>22942.5</v>
      </c>
      <c r="C11" s="95">
        <f>+CONVERT(C10,"GJ","MWh")</f>
        <v>7965.833333333333</v>
      </c>
      <c r="D11" s="95">
        <f t="shared" ref="D11" si="0">+CONVERT(D10,"GJ","MWh")</f>
        <v>14976.666666666666</v>
      </c>
      <c r="G11" s="82"/>
      <c r="H11" s="55" t="s">
        <v>29</v>
      </c>
      <c r="I11" s="56" t="s">
        <v>29</v>
      </c>
      <c r="J11" s="56" t="s">
        <v>29</v>
      </c>
      <c r="K11" s="56" t="s">
        <v>29</v>
      </c>
      <c r="L11" s="56" t="s">
        <v>29</v>
      </c>
      <c r="M11" s="56" t="s">
        <v>29</v>
      </c>
      <c r="N11" s="56" t="s">
        <v>29</v>
      </c>
      <c r="O11" s="56" t="s">
        <v>29</v>
      </c>
      <c r="P11" s="56" t="s">
        <v>29</v>
      </c>
      <c r="Q11" s="56" t="s">
        <v>29</v>
      </c>
      <c r="R11" s="56" t="s">
        <v>29</v>
      </c>
      <c r="S11" s="56" t="s">
        <v>29</v>
      </c>
      <c r="T11" s="56" t="s">
        <v>29</v>
      </c>
      <c r="U11" s="57" t="s">
        <v>29</v>
      </c>
      <c r="V11" s="72"/>
      <c r="W11" s="72"/>
      <c r="X11" s="74"/>
    </row>
    <row r="12" spans="1:24" s="46" customFormat="1" ht="16.8" x14ac:dyDescent="0.35">
      <c r="A12" s="91" t="s">
        <v>22</v>
      </c>
      <c r="B12" s="43"/>
      <c r="C12" s="50">
        <f>ROUND(C11/$B$11,4)</f>
        <v>0.34720000000000001</v>
      </c>
      <c r="D12" s="50">
        <f t="shared" ref="D12" si="1">ROUND(D11/$B$11,4)</f>
        <v>0.65280000000000005</v>
      </c>
      <c r="G12" s="82"/>
      <c r="H12" s="58" t="s">
        <v>23</v>
      </c>
      <c r="I12" s="59" t="s">
        <v>23</v>
      </c>
      <c r="J12" s="59" t="s">
        <v>23</v>
      </c>
      <c r="K12" s="59" t="s">
        <v>23</v>
      </c>
      <c r="L12" s="59" t="s">
        <v>23</v>
      </c>
      <c r="M12" s="59" t="s">
        <v>23</v>
      </c>
      <c r="N12" s="59" t="s">
        <v>23</v>
      </c>
      <c r="O12" s="59" t="s">
        <v>23</v>
      </c>
      <c r="P12" s="59" t="s">
        <v>23</v>
      </c>
      <c r="Q12" s="59" t="s">
        <v>23</v>
      </c>
      <c r="R12" s="59" t="s">
        <v>23</v>
      </c>
      <c r="S12" s="59" t="s">
        <v>23</v>
      </c>
      <c r="T12" s="59" t="s">
        <v>23</v>
      </c>
      <c r="U12" s="60" t="s">
        <v>23</v>
      </c>
      <c r="V12" s="72"/>
      <c r="W12" s="72"/>
      <c r="X12" s="74"/>
    </row>
    <row r="13" spans="1:24" s="46" customFormat="1" ht="16.8" x14ac:dyDescent="0.35">
      <c r="A13" s="91" t="s">
        <v>16</v>
      </c>
      <c r="B13" s="19"/>
      <c r="C13" s="51">
        <f>VLOOKUP(C$8,'1.táblázat'!$A$1:$B$22,2,FALSE)</f>
        <v>1.1200000000000001</v>
      </c>
      <c r="D13" s="51">
        <f>VLOOKUP(D$8,'1.táblázat'!$A$1:$B$22,2,FALSE)</f>
        <v>0.6</v>
      </c>
      <c r="E13" s="48"/>
      <c r="F13" s="48"/>
      <c r="G13" s="82"/>
      <c r="H13" s="55" t="s">
        <v>29</v>
      </c>
      <c r="I13" s="56" t="s">
        <v>29</v>
      </c>
      <c r="J13" s="56" t="s">
        <v>29</v>
      </c>
      <c r="K13" s="56" t="s">
        <v>29</v>
      </c>
      <c r="L13" s="56" t="s">
        <v>29</v>
      </c>
      <c r="M13" s="56" t="s">
        <v>29</v>
      </c>
      <c r="N13" s="56" t="s">
        <v>29</v>
      </c>
      <c r="O13" s="56" t="s">
        <v>29</v>
      </c>
      <c r="P13" s="56" t="s">
        <v>29</v>
      </c>
      <c r="Q13" s="56" t="s">
        <v>29</v>
      </c>
      <c r="R13" s="56" t="s">
        <v>29</v>
      </c>
      <c r="S13" s="56" t="s">
        <v>29</v>
      </c>
      <c r="T13" s="56" t="s">
        <v>29</v>
      </c>
      <c r="U13" s="57" t="s">
        <v>29</v>
      </c>
      <c r="V13" s="72"/>
      <c r="W13" s="72"/>
      <c r="X13" s="74"/>
    </row>
    <row r="14" spans="1:24" s="46" customFormat="1" x14ac:dyDescent="0.35">
      <c r="A14" s="91" t="s">
        <v>37</v>
      </c>
      <c r="B14" s="14">
        <v>0.13</v>
      </c>
      <c r="C14" s="16"/>
      <c r="D14" s="16"/>
      <c r="G14" s="82"/>
      <c r="H14" s="55" t="s">
        <v>29</v>
      </c>
      <c r="I14" s="56" t="s">
        <v>29</v>
      </c>
      <c r="J14" s="56" t="s">
        <v>29</v>
      </c>
      <c r="K14" s="56" t="s">
        <v>29</v>
      </c>
      <c r="L14" s="56" t="s">
        <v>29</v>
      </c>
      <c r="M14" s="56" t="s">
        <v>29</v>
      </c>
      <c r="N14" s="56" t="s">
        <v>29</v>
      </c>
      <c r="O14" s="56" t="s">
        <v>29</v>
      </c>
      <c r="P14" s="56" t="s">
        <v>29</v>
      </c>
      <c r="Q14" s="56" t="s">
        <v>29</v>
      </c>
      <c r="R14" s="56" t="s">
        <v>29</v>
      </c>
      <c r="S14" s="56" t="s">
        <v>29</v>
      </c>
      <c r="T14" s="56" t="s">
        <v>29</v>
      </c>
      <c r="U14" s="57" t="s">
        <v>29</v>
      </c>
      <c r="V14" s="72"/>
      <c r="W14" s="72"/>
      <c r="X14" s="74"/>
    </row>
    <row r="15" spans="1:24" s="46" customFormat="1" ht="16.8" x14ac:dyDescent="0.35">
      <c r="A15" s="91" t="s">
        <v>21</v>
      </c>
      <c r="B15" s="14">
        <f>IF(B11&lt;27800,0.011,IF(B11&gt;=139000,0.006,0.008))</f>
        <v>1.0999999999999999E-2</v>
      </c>
      <c r="C15" s="16"/>
      <c r="D15" s="16"/>
      <c r="G15" s="82"/>
      <c r="H15" s="55" t="s">
        <v>29</v>
      </c>
      <c r="I15" s="56" t="s">
        <v>29</v>
      </c>
      <c r="J15" s="56" t="s">
        <v>29</v>
      </c>
      <c r="K15" s="56" t="s">
        <v>29</v>
      </c>
      <c r="L15" s="56" t="s">
        <v>29</v>
      </c>
      <c r="M15" s="56" t="s">
        <v>29</v>
      </c>
      <c r="N15" s="56" t="s">
        <v>29</v>
      </c>
      <c r="O15" s="56" t="s">
        <v>29</v>
      </c>
      <c r="P15" s="56" t="s">
        <v>29</v>
      </c>
      <c r="Q15" s="56" t="s">
        <v>29</v>
      </c>
      <c r="R15" s="56" t="s">
        <v>29</v>
      </c>
      <c r="S15" s="56" t="s">
        <v>29</v>
      </c>
      <c r="T15" s="56" t="s">
        <v>29</v>
      </c>
      <c r="U15" s="57" t="s">
        <v>29</v>
      </c>
      <c r="V15" s="72"/>
      <c r="W15" s="72"/>
      <c r="X15" s="74"/>
    </row>
    <row r="16" spans="1:24" s="46" customFormat="1" ht="16.8" x14ac:dyDescent="0.35">
      <c r="A16" s="91" t="s">
        <v>17</v>
      </c>
      <c r="B16" s="14">
        <v>2.5</v>
      </c>
      <c r="C16" s="16"/>
      <c r="D16" s="16"/>
      <c r="G16" s="82"/>
      <c r="H16" s="55" t="s">
        <v>29</v>
      </c>
      <c r="I16" s="56" t="s">
        <v>29</v>
      </c>
      <c r="J16" s="56" t="s">
        <v>29</v>
      </c>
      <c r="K16" s="56" t="s">
        <v>29</v>
      </c>
      <c r="L16" s="56" t="s">
        <v>29</v>
      </c>
      <c r="M16" s="56" t="s">
        <v>29</v>
      </c>
      <c r="N16" s="56" t="s">
        <v>29</v>
      </c>
      <c r="O16" s="56" t="s">
        <v>29</v>
      </c>
      <c r="P16" s="56" t="s">
        <v>29</v>
      </c>
      <c r="Q16" s="56" t="s">
        <v>29</v>
      </c>
      <c r="R16" s="56" t="s">
        <v>29</v>
      </c>
      <c r="S16" s="56" t="s">
        <v>29</v>
      </c>
      <c r="T16" s="56" t="s">
        <v>29</v>
      </c>
      <c r="U16" s="57" t="s">
        <v>29</v>
      </c>
      <c r="V16" s="72"/>
      <c r="W16" s="72"/>
      <c r="X16" s="74"/>
    </row>
    <row r="17" spans="1:24" s="46" customFormat="1" x14ac:dyDescent="0.35">
      <c r="A17" s="92" t="s">
        <v>40</v>
      </c>
      <c r="B17" s="19"/>
      <c r="C17" s="52">
        <f>VLOOKUP(C9,'3.táblázat'!$A$1:$B$19,2,FALSE)</f>
        <v>0</v>
      </c>
      <c r="D17" s="52">
        <f>VLOOKUP(D9,'3.táblázat'!$A$1:$B$19,2,FALSE)</f>
        <v>1</v>
      </c>
      <c r="G17" s="82"/>
      <c r="H17" s="58" t="s">
        <v>23</v>
      </c>
      <c r="I17" s="59" t="s">
        <v>23</v>
      </c>
      <c r="J17" s="59" t="s">
        <v>23</v>
      </c>
      <c r="K17" s="59" t="s">
        <v>23</v>
      </c>
      <c r="L17" s="59" t="s">
        <v>23</v>
      </c>
      <c r="M17" s="59" t="s">
        <v>23</v>
      </c>
      <c r="N17" s="59" t="s">
        <v>23</v>
      </c>
      <c r="O17" s="59" t="s">
        <v>23</v>
      </c>
      <c r="P17" s="59" t="s">
        <v>23</v>
      </c>
      <c r="Q17" s="59" t="s">
        <v>23</v>
      </c>
      <c r="R17" s="59" t="s">
        <v>23</v>
      </c>
      <c r="S17" s="59" t="s">
        <v>23</v>
      </c>
      <c r="T17" s="59" t="s">
        <v>23</v>
      </c>
      <c r="U17" s="60" t="s">
        <v>23</v>
      </c>
      <c r="V17" s="72"/>
      <c r="W17" s="72"/>
      <c r="X17" s="74"/>
    </row>
    <row r="18" spans="1:24" s="46" customFormat="1" ht="16.8" x14ac:dyDescent="0.35">
      <c r="A18" s="91" t="s">
        <v>20</v>
      </c>
      <c r="B18" s="14">
        <v>0.1</v>
      </c>
      <c r="C18" s="17"/>
      <c r="D18" s="17"/>
      <c r="G18" s="82"/>
      <c r="H18" s="55" t="s">
        <v>29</v>
      </c>
      <c r="I18" s="56" t="s">
        <v>29</v>
      </c>
      <c r="J18" s="56" t="s">
        <v>29</v>
      </c>
      <c r="K18" s="56" t="s">
        <v>29</v>
      </c>
      <c r="L18" s="56" t="s">
        <v>29</v>
      </c>
      <c r="M18" s="56" t="s">
        <v>29</v>
      </c>
      <c r="N18" s="56" t="s">
        <v>29</v>
      </c>
      <c r="O18" s="56" t="s">
        <v>29</v>
      </c>
      <c r="P18" s="56" t="s">
        <v>29</v>
      </c>
      <c r="Q18" s="56" t="s">
        <v>29</v>
      </c>
      <c r="R18" s="56" t="s">
        <v>29</v>
      </c>
      <c r="S18" s="56" t="s">
        <v>29</v>
      </c>
      <c r="T18" s="56" t="s">
        <v>29</v>
      </c>
      <c r="U18" s="57" t="s">
        <v>29</v>
      </c>
      <c r="V18" s="72"/>
      <c r="W18" s="72"/>
      <c r="X18" s="74"/>
    </row>
    <row r="19" spans="1:24" s="46" customFormat="1" ht="16.2" thickBot="1" x14ac:dyDescent="0.4">
      <c r="A19" s="93" t="s">
        <v>19</v>
      </c>
      <c r="B19" s="15">
        <v>3</v>
      </c>
      <c r="C19" s="18"/>
      <c r="D19" s="18"/>
      <c r="G19" s="82"/>
      <c r="H19" s="61" t="s">
        <v>23</v>
      </c>
      <c r="I19" s="62" t="s">
        <v>23</v>
      </c>
      <c r="J19" s="62" t="s">
        <v>23</v>
      </c>
      <c r="K19" s="62" t="s">
        <v>23</v>
      </c>
      <c r="L19" s="62" t="s">
        <v>23</v>
      </c>
      <c r="M19" s="62" t="s">
        <v>23</v>
      </c>
      <c r="N19" s="62" t="s">
        <v>23</v>
      </c>
      <c r="O19" s="62" t="s">
        <v>23</v>
      </c>
      <c r="P19" s="62" t="s">
        <v>23</v>
      </c>
      <c r="Q19" s="62" t="s">
        <v>23</v>
      </c>
      <c r="R19" s="62" t="s">
        <v>23</v>
      </c>
      <c r="S19" s="62" t="s">
        <v>23</v>
      </c>
      <c r="T19" s="62" t="s">
        <v>23</v>
      </c>
      <c r="U19" s="63" t="s">
        <v>23</v>
      </c>
      <c r="V19" s="72"/>
      <c r="W19" s="72"/>
      <c r="X19" s="74"/>
    </row>
    <row r="20" spans="1:24" s="46" customFormat="1" ht="16.2" thickBot="1" x14ac:dyDescent="0.4">
      <c r="A20" s="37"/>
      <c r="B20" s="39"/>
      <c r="C20" s="39"/>
      <c r="D20" s="39"/>
      <c r="G20" s="77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2"/>
      <c r="W20" s="72"/>
      <c r="X20" s="74"/>
    </row>
    <row r="21" spans="1:24" s="46" customFormat="1" ht="15" customHeight="1" x14ac:dyDescent="0.35">
      <c r="A21" s="101" t="s">
        <v>38</v>
      </c>
      <c r="B21" s="102"/>
      <c r="C21" s="102"/>
      <c r="D21" s="103"/>
      <c r="G21" s="77"/>
      <c r="H21" s="110" t="s">
        <v>32</v>
      </c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2"/>
      <c r="V21" s="72"/>
      <c r="W21" s="72"/>
      <c r="X21" s="74"/>
    </row>
    <row r="22" spans="1:24" s="46" customFormat="1" x14ac:dyDescent="0.35">
      <c r="A22" s="21"/>
      <c r="B22" s="22"/>
      <c r="C22" s="22"/>
      <c r="D22" s="23"/>
      <c r="G22" s="77"/>
      <c r="H22" s="113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/>
      <c r="V22" s="72"/>
      <c r="W22" s="72"/>
      <c r="X22" s="74"/>
    </row>
    <row r="23" spans="1:24" s="46" customFormat="1" x14ac:dyDescent="0.35">
      <c r="A23" s="21"/>
      <c r="B23" s="22"/>
      <c r="C23" s="22"/>
      <c r="D23" s="23"/>
      <c r="G23" s="77"/>
      <c r="H23" s="64" t="s">
        <v>30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72"/>
      <c r="W23" s="72"/>
      <c r="X23" s="74"/>
    </row>
    <row r="24" spans="1:24" s="46" customFormat="1" x14ac:dyDescent="0.35">
      <c r="A24" s="21"/>
      <c r="B24" s="22"/>
      <c r="C24" s="22"/>
      <c r="D24" s="23"/>
      <c r="G24" s="77"/>
      <c r="H24" s="64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72"/>
      <c r="W24" s="72"/>
      <c r="X24" s="74"/>
    </row>
    <row r="25" spans="1:24" s="46" customFormat="1" ht="16.2" thickBot="1" x14ac:dyDescent="0.4">
      <c r="A25" s="21"/>
      <c r="B25" s="22"/>
      <c r="C25" s="22"/>
      <c r="D25" s="87"/>
      <c r="G25" s="77"/>
      <c r="H25" s="67"/>
      <c r="I25" s="68"/>
      <c r="J25" s="68"/>
      <c r="K25" s="68"/>
      <c r="L25" s="68"/>
      <c r="M25" s="68"/>
      <c r="N25" s="68"/>
      <c r="O25" s="68"/>
      <c r="P25" s="68"/>
      <c r="Q25" s="68"/>
      <c r="R25" s="116" t="s">
        <v>31</v>
      </c>
      <c r="S25" s="116"/>
      <c r="T25" s="116"/>
      <c r="U25" s="117"/>
      <c r="V25" s="72"/>
      <c r="W25" s="72"/>
      <c r="X25" s="74"/>
    </row>
    <row r="26" spans="1:24" s="46" customFormat="1" ht="16.2" thickBot="1" x14ac:dyDescent="0.4">
      <c r="A26" s="21"/>
      <c r="B26" s="22"/>
      <c r="C26" s="24" t="s">
        <v>55</v>
      </c>
      <c r="D26" s="23"/>
      <c r="G26" s="69"/>
      <c r="H26" s="65"/>
      <c r="I26" s="65"/>
      <c r="J26" s="65"/>
      <c r="K26" s="65"/>
      <c r="L26" s="65"/>
      <c r="M26" s="24" t="str">
        <f>C26</f>
        <v>A távhőrendszer primer energia átalakítási tényezőjének értéke (kWh/kWh)</v>
      </c>
      <c r="N26" s="65"/>
      <c r="O26" s="65"/>
      <c r="P26" s="65"/>
      <c r="Q26" s="65"/>
      <c r="R26" s="65"/>
      <c r="S26" s="65"/>
      <c r="T26" s="65"/>
      <c r="U26" s="65"/>
      <c r="V26" s="72"/>
      <c r="W26" s="72"/>
      <c r="X26" s="74"/>
    </row>
    <row r="27" spans="1:24" s="46" customFormat="1" ht="20.399999999999999" thickBot="1" x14ac:dyDescent="0.4">
      <c r="A27" s="21"/>
      <c r="B27" s="22"/>
      <c r="C27" s="99">
        <f>1/(1-B14)*(B16*B15+SUMPRODUCT(C12:D12,C13:D13))</f>
        <v>0.92878620689655178</v>
      </c>
      <c r="D27" s="23"/>
      <c r="G27" s="69"/>
      <c r="H27" s="73"/>
      <c r="I27" s="73"/>
      <c r="J27" s="73"/>
      <c r="K27" s="73"/>
      <c r="L27" s="73"/>
      <c r="M27" s="79">
        <f t="shared" ref="M27" si="2">C27</f>
        <v>0.92878620689655178</v>
      </c>
      <c r="N27" s="56" t="s">
        <v>25</v>
      </c>
      <c r="O27" s="72"/>
      <c r="P27" s="72"/>
      <c r="Q27" s="72"/>
      <c r="R27" s="72"/>
      <c r="S27" s="72"/>
      <c r="T27" s="72"/>
      <c r="U27" s="72"/>
      <c r="V27" s="72"/>
      <c r="W27" s="72"/>
      <c r="X27" s="74"/>
    </row>
    <row r="28" spans="1:24" s="46" customFormat="1" ht="16.2" thickBot="1" x14ac:dyDescent="0.4">
      <c r="A28" s="27"/>
      <c r="B28" s="28"/>
      <c r="C28" s="29"/>
      <c r="D28" s="30"/>
      <c r="G28" s="69"/>
      <c r="H28" s="73"/>
      <c r="I28" s="73"/>
      <c r="J28" s="73"/>
      <c r="K28" s="73"/>
      <c r="L28" s="73"/>
      <c r="M28" s="70"/>
      <c r="N28" s="72"/>
      <c r="O28" s="72"/>
      <c r="P28" s="72"/>
      <c r="Q28" s="72"/>
      <c r="R28" s="72"/>
      <c r="S28" s="72"/>
      <c r="T28" s="72"/>
      <c r="U28" s="72"/>
      <c r="V28" s="72"/>
      <c r="W28" s="45"/>
      <c r="X28" s="71"/>
    </row>
    <row r="29" spans="1:24" s="46" customFormat="1" x14ac:dyDescent="0.35">
      <c r="A29" s="104" t="s">
        <v>39</v>
      </c>
      <c r="B29" s="105"/>
      <c r="C29" s="105"/>
      <c r="D29" s="106"/>
      <c r="G29" s="69"/>
      <c r="H29" s="73"/>
      <c r="I29" s="73"/>
      <c r="J29" s="73"/>
      <c r="K29" s="73"/>
      <c r="L29" s="73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71"/>
    </row>
    <row r="30" spans="1:24" s="46" customFormat="1" x14ac:dyDescent="0.35">
      <c r="A30" s="21"/>
      <c r="B30" s="25"/>
      <c r="C30" s="25"/>
      <c r="D30" s="26"/>
      <c r="G30" s="69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71"/>
    </row>
    <row r="31" spans="1:24" s="46" customFormat="1" x14ac:dyDescent="0.35">
      <c r="A31" s="21"/>
      <c r="B31" s="25"/>
      <c r="C31" s="25"/>
      <c r="D31" s="26"/>
      <c r="G31" s="69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71"/>
    </row>
    <row r="32" spans="1:24" s="46" customFormat="1" x14ac:dyDescent="0.35">
      <c r="A32" s="21"/>
      <c r="B32" s="25"/>
      <c r="C32" s="25"/>
      <c r="D32" s="26"/>
      <c r="G32" s="69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71"/>
    </row>
    <row r="33" spans="1:24" s="46" customFormat="1" x14ac:dyDescent="0.35">
      <c r="A33" s="21"/>
      <c r="B33" s="25"/>
      <c r="C33" s="25"/>
      <c r="D33" s="26"/>
      <c r="G33" s="69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71"/>
    </row>
    <row r="34" spans="1:24" s="46" customFormat="1" x14ac:dyDescent="0.35">
      <c r="A34" s="21"/>
      <c r="B34" s="22"/>
      <c r="C34" s="25"/>
      <c r="D34" s="23"/>
      <c r="G34" s="69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71"/>
    </row>
    <row r="35" spans="1:24" s="46" customFormat="1" x14ac:dyDescent="0.35">
      <c r="A35" s="21"/>
      <c r="B35" s="22"/>
      <c r="C35" s="25"/>
      <c r="D35" s="23"/>
      <c r="G35" s="69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71"/>
    </row>
    <row r="36" spans="1:24" s="46" customFormat="1" ht="16.2" thickBot="1" x14ac:dyDescent="0.4">
      <c r="A36" s="21"/>
      <c r="B36" s="22"/>
      <c r="C36" s="25" t="s">
        <v>2</v>
      </c>
      <c r="D36" s="23"/>
      <c r="G36" s="69"/>
      <c r="H36" s="45"/>
      <c r="I36" s="45"/>
      <c r="J36" s="45"/>
      <c r="K36" s="45"/>
      <c r="L36" s="45"/>
      <c r="M36" s="25" t="str">
        <f>C36</f>
        <v>A távhőrendszerben megújuló energiaforrásokkal termelt távhő részaránya</v>
      </c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71"/>
    </row>
    <row r="37" spans="1:24" s="46" customFormat="1" ht="20.399999999999999" thickBot="1" x14ac:dyDescent="0.4">
      <c r="A37" s="27"/>
      <c r="B37" s="85"/>
      <c r="C37" s="99">
        <f>(SUMPRODUCT(C12:D12,C17:D17)+B15*B18)/(1+B15)</f>
        <v>0.64678536102868456</v>
      </c>
      <c r="D37" s="86"/>
      <c r="G37" s="69"/>
      <c r="H37" s="45"/>
      <c r="I37" s="45"/>
      <c r="J37" s="45"/>
      <c r="K37" s="45"/>
      <c r="L37" s="45"/>
      <c r="M37" s="79">
        <f t="shared" ref="M37" si="3">C37</f>
        <v>0.64678536102868456</v>
      </c>
      <c r="N37" s="56" t="s">
        <v>25</v>
      </c>
      <c r="O37" s="45"/>
      <c r="P37" s="45"/>
      <c r="Q37" s="45"/>
      <c r="R37" s="45"/>
      <c r="S37" s="45"/>
      <c r="T37" s="45"/>
      <c r="U37" s="45"/>
      <c r="V37" s="45"/>
      <c r="W37" s="45"/>
      <c r="X37" s="71"/>
    </row>
  </sheetData>
  <protectedRanges>
    <protectedRange algorithmName="SHA-512" hashValue="7GwZ8hZzkBeVSi8ynXPF3mbqF+aGXgmFVEG+PPgA2nlk7hELCs8sLZcyeNV/OQ6m54iJruAvUtEeocPWR7xhDA==" saltValue="y/FqatiURuXSGKThomT5Pw==" spinCount="100000" sqref="A18:A19 C14:D19 A29:D37 A17:B17 A7:A16 C12:D12" name="Tartomány1"/>
  </protectedRanges>
  <mergeCells count="8">
    <mergeCell ref="B5:D5"/>
    <mergeCell ref="A21:D21"/>
    <mergeCell ref="A29:D29"/>
    <mergeCell ref="G1:X1"/>
    <mergeCell ref="H21:U22"/>
    <mergeCell ref="R25:U25"/>
    <mergeCell ref="B4:D4"/>
    <mergeCell ref="B3:C3"/>
  </mergeCells>
  <conditionalFormatting sqref="H8:U19">
    <cfRule type="containsText" dxfId="2" priority="44" operator="containsText" text="OK">
      <formula>NOT(ISERROR(SEARCH("OK",H8)))</formula>
    </cfRule>
  </conditionalFormatting>
  <conditionalFormatting sqref="N27">
    <cfRule type="containsText" dxfId="1" priority="6" operator="containsText" text="OK">
      <formula>NOT(ISERROR(SEARCH("OK",N27)))</formula>
    </cfRule>
  </conditionalFormatting>
  <conditionalFormatting sqref="N37">
    <cfRule type="containsText" dxfId="0" priority="4" operator="containsText" text="OK">
      <formula>NOT(ISERROR(SEARCH("OK",N37)))</formula>
    </cfRule>
  </conditionalFormatting>
  <dataValidations count="2">
    <dataValidation type="list" allowBlank="1" showInputMessage="1" showErrorMessage="1" sqref="C9:D9">
      <formula1>Energia</formula1>
    </dataValidation>
    <dataValidation type="list" allowBlank="1" showInputMessage="1" showErrorMessage="1" sqref="C8:D8">
      <formula1>Távhőtermelő_technológia</formula1>
    </dataValidation>
  </dataValidations>
  <pageMargins left="0.70866141732283472" right="0.70866141732283472" top="0.74803149606299213" bottom="0.74803149606299213" header="0.31496062992125984" footer="0.31496062992125984"/>
  <pageSetup paperSize="9" scale="2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25"/>
  <sheetViews>
    <sheetView zoomScaleNormal="100" workbookViewId="0">
      <selection activeCell="A36" sqref="A36"/>
    </sheetView>
  </sheetViews>
  <sheetFormatPr defaultColWidth="9.109375" defaultRowHeight="14.4" x14ac:dyDescent="0.3"/>
  <cols>
    <col min="1" max="1" width="96.44140625" style="1" bestFit="1" customWidth="1"/>
    <col min="2" max="2" width="28" style="1" bestFit="1" customWidth="1"/>
    <col min="3" max="3" width="40.109375" style="1" customWidth="1"/>
    <col min="4" max="16384" width="9.109375" style="1"/>
  </cols>
  <sheetData>
    <row r="1" spans="1:3" ht="44.4" thickBot="1" x14ac:dyDescent="0.35">
      <c r="A1" s="33" t="s">
        <v>4</v>
      </c>
      <c r="B1" s="8" t="s">
        <v>15</v>
      </c>
      <c r="C1" s="1" t="s">
        <v>78</v>
      </c>
    </row>
    <row r="2" spans="1:3" ht="15" thickBot="1" x14ac:dyDescent="0.35">
      <c r="A2" s="9" t="s">
        <v>23</v>
      </c>
      <c r="B2" s="88">
        <v>0</v>
      </c>
      <c r="C2" s="1" t="s">
        <v>23</v>
      </c>
    </row>
    <row r="3" spans="1:3" ht="15" thickBot="1" x14ac:dyDescent="0.35">
      <c r="A3" s="7" t="s">
        <v>58</v>
      </c>
      <c r="B3" s="10">
        <v>1.1200000000000001</v>
      </c>
      <c r="C3" s="89" t="s">
        <v>10</v>
      </c>
    </row>
    <row r="4" spans="1:3" ht="15" thickBot="1" x14ac:dyDescent="0.35">
      <c r="A4" s="7" t="s">
        <v>59</v>
      </c>
      <c r="B4" s="10">
        <v>0.6</v>
      </c>
      <c r="C4" s="89" t="s">
        <v>50</v>
      </c>
    </row>
    <row r="5" spans="1:3" ht="15" thickBot="1" x14ac:dyDescent="0.35">
      <c r="A5" s="7" t="s">
        <v>60</v>
      </c>
      <c r="B5" s="10">
        <v>1.25</v>
      </c>
      <c r="C5" s="89" t="s">
        <v>48</v>
      </c>
    </row>
    <row r="6" spans="1:3" ht="27" thickBot="1" x14ac:dyDescent="0.35">
      <c r="A6" s="7" t="s">
        <v>61</v>
      </c>
      <c r="B6" s="10">
        <v>0.6</v>
      </c>
      <c r="C6" s="90" t="s">
        <v>49</v>
      </c>
    </row>
    <row r="7" spans="1:3" ht="15" thickBot="1" x14ac:dyDescent="0.35">
      <c r="A7" s="7" t="s">
        <v>62</v>
      </c>
      <c r="B7" s="10">
        <v>0</v>
      </c>
      <c r="C7" s="89" t="s">
        <v>51</v>
      </c>
    </row>
    <row r="8" spans="1:3" ht="15" thickBot="1" x14ac:dyDescent="0.35">
      <c r="A8" s="7" t="s">
        <v>63</v>
      </c>
      <c r="B8" s="10">
        <v>0</v>
      </c>
      <c r="C8" s="89" t="s">
        <v>14</v>
      </c>
    </row>
    <row r="9" spans="1:3" ht="15" thickBot="1" x14ac:dyDescent="0.35">
      <c r="A9" s="7" t="s">
        <v>64</v>
      </c>
      <c r="B9" s="10">
        <v>0</v>
      </c>
      <c r="C9" s="89" t="s">
        <v>18</v>
      </c>
    </row>
    <row r="10" spans="1:3" ht="15" thickBot="1" x14ac:dyDescent="0.35">
      <c r="A10" s="7" t="s">
        <v>65</v>
      </c>
      <c r="B10" s="11">
        <v>0.54</v>
      </c>
      <c r="C10" s="89" t="s">
        <v>10</v>
      </c>
    </row>
    <row r="11" spans="1:3" ht="27" thickBot="1" x14ac:dyDescent="0.35">
      <c r="A11" s="7" t="s">
        <v>66</v>
      </c>
      <c r="B11" s="11">
        <v>0.32400000000000001</v>
      </c>
      <c r="C11" s="90" t="s">
        <v>49</v>
      </c>
    </row>
    <row r="12" spans="1:3" ht="15" thickBot="1" x14ac:dyDescent="0.35">
      <c r="A12" s="7" t="s">
        <v>67</v>
      </c>
      <c r="B12" s="11">
        <v>0.87</v>
      </c>
      <c r="C12" s="89" t="s">
        <v>10</v>
      </c>
    </row>
    <row r="13" spans="1:3" ht="27" thickBot="1" x14ac:dyDescent="0.35">
      <c r="A13" s="7" t="s">
        <v>68</v>
      </c>
      <c r="B13" s="11">
        <v>0.52200000000000002</v>
      </c>
      <c r="C13" s="90" t="s">
        <v>49</v>
      </c>
    </row>
    <row r="14" spans="1:3" ht="15" thickBot="1" x14ac:dyDescent="0.35">
      <c r="A14" s="7" t="s">
        <v>69</v>
      </c>
      <c r="B14" s="11">
        <v>0.7</v>
      </c>
      <c r="C14" s="90" t="s">
        <v>7</v>
      </c>
    </row>
    <row r="15" spans="1:3" ht="15" thickBot="1" x14ac:dyDescent="0.35">
      <c r="A15" s="7" t="s">
        <v>72</v>
      </c>
      <c r="B15" s="11">
        <v>0.55000000000000004</v>
      </c>
      <c r="C15" s="89" t="s">
        <v>10</v>
      </c>
    </row>
    <row r="16" spans="1:3" ht="15" thickBot="1" x14ac:dyDescent="0.35">
      <c r="A16" s="7" t="s">
        <v>76</v>
      </c>
      <c r="B16" s="11">
        <v>0.33</v>
      </c>
      <c r="C16" s="89" t="s">
        <v>50</v>
      </c>
    </row>
    <row r="17" spans="1:3" ht="15" thickBot="1" x14ac:dyDescent="0.35">
      <c r="A17" s="7" t="s">
        <v>73</v>
      </c>
      <c r="B17" s="11">
        <v>0.72</v>
      </c>
      <c r="C17" s="89" t="s">
        <v>10</v>
      </c>
    </row>
    <row r="18" spans="1:3" ht="15" thickBot="1" x14ac:dyDescent="0.35">
      <c r="A18" s="7" t="s">
        <v>70</v>
      </c>
      <c r="B18" s="11">
        <v>0.432</v>
      </c>
      <c r="C18" s="89" t="s">
        <v>50</v>
      </c>
    </row>
    <row r="19" spans="1:3" ht="15" thickBot="1" x14ac:dyDescent="0.35">
      <c r="A19" s="7" t="s">
        <v>74</v>
      </c>
      <c r="B19" s="11">
        <v>0.82</v>
      </c>
      <c r="C19" s="89" t="s">
        <v>10</v>
      </c>
    </row>
    <row r="20" spans="1:3" ht="15" thickBot="1" x14ac:dyDescent="0.35">
      <c r="A20" s="7" t="s">
        <v>77</v>
      </c>
      <c r="B20" s="11">
        <v>0.49199999999999999</v>
      </c>
      <c r="C20" s="89" t="s">
        <v>50</v>
      </c>
    </row>
    <row r="21" spans="1:3" ht="15" thickBot="1" x14ac:dyDescent="0.35">
      <c r="A21" s="12" t="s">
        <v>75</v>
      </c>
      <c r="B21" s="11">
        <v>0.71</v>
      </c>
      <c r="C21" s="89" t="s">
        <v>79</v>
      </c>
    </row>
    <row r="22" spans="1:3" ht="15" thickBot="1" x14ac:dyDescent="0.35">
      <c r="A22" s="12" t="s">
        <v>71</v>
      </c>
      <c r="B22" s="11">
        <v>0.42599999999999999</v>
      </c>
      <c r="C22" s="89" t="s">
        <v>79</v>
      </c>
    </row>
    <row r="25" spans="1:3" x14ac:dyDescent="0.3">
      <c r="A25" s="1" t="s">
        <v>82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B5"/>
  <sheetViews>
    <sheetView workbookViewId="0">
      <selection sqref="A1:B1"/>
    </sheetView>
  </sheetViews>
  <sheetFormatPr defaultColWidth="8.88671875" defaultRowHeight="14.4" x14ac:dyDescent="0.3"/>
  <cols>
    <col min="1" max="2" width="39.33203125" style="1" customWidth="1"/>
  </cols>
  <sheetData>
    <row r="1" spans="1:2" ht="57" customHeight="1" thickBot="1" x14ac:dyDescent="0.35">
      <c r="A1" s="118" t="s">
        <v>47</v>
      </c>
      <c r="B1" s="119"/>
    </row>
    <row r="2" spans="1:2" ht="15" thickBot="1" x14ac:dyDescent="0.35">
      <c r="A2" s="4" t="s">
        <v>43</v>
      </c>
      <c r="B2" s="5" t="s">
        <v>42</v>
      </c>
    </row>
    <row r="3" spans="1:2" ht="15" thickBot="1" x14ac:dyDescent="0.35">
      <c r="A3" s="4" t="s">
        <v>44</v>
      </c>
      <c r="B3" s="6">
        <v>1.0999999999999999E-2</v>
      </c>
    </row>
    <row r="4" spans="1:2" ht="15" thickBot="1" x14ac:dyDescent="0.35">
      <c r="A4" s="4" t="s">
        <v>45</v>
      </c>
      <c r="B4" s="6">
        <v>8.0000000000000002E-3</v>
      </c>
    </row>
    <row r="5" spans="1:2" ht="15" thickBot="1" x14ac:dyDescent="0.35">
      <c r="A5" s="4" t="s">
        <v>46</v>
      </c>
      <c r="B5" s="6">
        <v>6.0000000000000001E-3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1"/>
  <sheetViews>
    <sheetView zoomScale="120" zoomScaleNormal="120" workbookViewId="0">
      <selection activeCell="B19" sqref="B19"/>
    </sheetView>
  </sheetViews>
  <sheetFormatPr defaultColWidth="9.109375" defaultRowHeight="14.4" x14ac:dyDescent="0.3"/>
  <cols>
    <col min="1" max="1" width="48.33203125" style="1" customWidth="1"/>
    <col min="2" max="2" width="16.33203125" style="1" bestFit="1" customWidth="1"/>
    <col min="3" max="16384" width="9.109375" style="1"/>
  </cols>
  <sheetData>
    <row r="1" spans="1:2" ht="52.5" customHeight="1" thickBot="1" x14ac:dyDescent="0.35">
      <c r="A1" s="2" t="s">
        <v>5</v>
      </c>
      <c r="B1" s="83" t="s">
        <v>13</v>
      </c>
    </row>
    <row r="2" spans="1:2" ht="16.8" thickBot="1" x14ac:dyDescent="0.35">
      <c r="A2" s="2"/>
      <c r="B2" s="94" t="s">
        <v>41</v>
      </c>
    </row>
    <row r="3" spans="1:2" ht="15" thickBot="1" x14ac:dyDescent="0.35">
      <c r="A3" s="49" t="s">
        <v>23</v>
      </c>
      <c r="B3" s="84">
        <v>0</v>
      </c>
    </row>
    <row r="4" spans="1:2" ht="15" thickBot="1" x14ac:dyDescent="0.35">
      <c r="A4" s="49"/>
      <c r="B4" s="84"/>
    </row>
    <row r="5" spans="1:2" ht="15" thickBot="1" x14ac:dyDescent="0.35">
      <c r="A5" s="89" t="s">
        <v>6</v>
      </c>
      <c r="B5" s="3">
        <v>0</v>
      </c>
    </row>
    <row r="6" spans="1:2" ht="15" thickBot="1" x14ac:dyDescent="0.35">
      <c r="A6" s="89" t="s">
        <v>48</v>
      </c>
      <c r="B6" s="3">
        <v>0</v>
      </c>
    </row>
    <row r="7" spans="1:2" ht="27" thickBot="1" x14ac:dyDescent="0.35">
      <c r="A7" s="90" t="s">
        <v>49</v>
      </c>
      <c r="B7" s="3">
        <v>1</v>
      </c>
    </row>
    <row r="8" spans="1:2" ht="15" thickBot="1" x14ac:dyDescent="0.35">
      <c r="A8" s="89" t="s">
        <v>14</v>
      </c>
      <c r="B8" s="3">
        <v>1</v>
      </c>
    </row>
    <row r="9" spans="1:2" ht="15" thickBot="1" x14ac:dyDescent="0.35">
      <c r="A9" s="89" t="s">
        <v>18</v>
      </c>
      <c r="B9" s="3">
        <v>0</v>
      </c>
    </row>
    <row r="10" spans="1:2" ht="15" thickBot="1" x14ac:dyDescent="0.35">
      <c r="A10" s="89" t="s">
        <v>51</v>
      </c>
      <c r="B10" s="3">
        <v>1</v>
      </c>
    </row>
    <row r="11" spans="1:2" ht="15" thickBot="1" x14ac:dyDescent="0.35">
      <c r="A11" s="90" t="s">
        <v>7</v>
      </c>
      <c r="B11" s="3">
        <v>0.5</v>
      </c>
    </row>
    <row r="12" spans="1:2" ht="15" thickBot="1" x14ac:dyDescent="0.35">
      <c r="A12" s="89" t="s">
        <v>8</v>
      </c>
      <c r="B12" s="3">
        <v>0</v>
      </c>
    </row>
    <row r="13" spans="1:2" ht="15" thickBot="1" x14ac:dyDescent="0.35">
      <c r="A13" s="89" t="s">
        <v>9</v>
      </c>
      <c r="B13" s="3">
        <v>0</v>
      </c>
    </row>
    <row r="14" spans="1:2" ht="15" thickBot="1" x14ac:dyDescent="0.35">
      <c r="A14" s="89" t="s">
        <v>10</v>
      </c>
      <c r="B14" s="3">
        <v>0</v>
      </c>
    </row>
    <row r="15" spans="1:2" ht="15" thickBot="1" x14ac:dyDescent="0.35">
      <c r="A15" s="89" t="s">
        <v>33</v>
      </c>
      <c r="B15" s="3">
        <v>0</v>
      </c>
    </row>
    <row r="16" spans="1:2" ht="15" thickBot="1" x14ac:dyDescent="0.35">
      <c r="A16" s="89" t="s">
        <v>11</v>
      </c>
      <c r="B16" s="3">
        <v>0</v>
      </c>
    </row>
    <row r="17" spans="1:2" ht="15" thickBot="1" x14ac:dyDescent="0.35">
      <c r="A17" s="89" t="s">
        <v>12</v>
      </c>
      <c r="B17" s="3">
        <v>0</v>
      </c>
    </row>
    <row r="18" spans="1:2" ht="15" thickBot="1" x14ac:dyDescent="0.35">
      <c r="A18" s="89" t="s">
        <v>50</v>
      </c>
      <c r="B18" s="3">
        <v>1</v>
      </c>
    </row>
    <row r="19" spans="1:2" ht="15" thickBot="1" x14ac:dyDescent="0.35">
      <c r="A19" s="89" t="s">
        <v>79</v>
      </c>
      <c r="B19" s="3">
        <f>1-1/SPF</f>
        <v>0.66666666666666674</v>
      </c>
    </row>
    <row r="21" spans="1:2" ht="75" customHeight="1" x14ac:dyDescent="0.3">
      <c r="A21" s="120" t="s">
        <v>53</v>
      </c>
      <c r="B21" s="120"/>
    </row>
  </sheetData>
  <mergeCells count="1"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Részletes számítás</vt:lpstr>
      <vt:lpstr>1.táblázat</vt:lpstr>
      <vt:lpstr>2.táblázat</vt:lpstr>
      <vt:lpstr>3.táblázat</vt:lpstr>
      <vt:lpstr>Energia</vt:lpstr>
      <vt:lpstr>'Részletes számítás'!Nyomtatási_terület</vt:lpstr>
      <vt:lpstr>SPF</vt:lpstr>
      <vt:lpstr>Távhőtermelő_technológia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Orbán Péter</dc:creator>
  <cp:lastModifiedBy>Rózsafi Ágnes</cp:lastModifiedBy>
  <cp:lastPrinted>2015-08-20T09:31:05Z</cp:lastPrinted>
  <dcterms:created xsi:type="dcterms:W3CDTF">2015-07-08T11:32:32Z</dcterms:created>
  <dcterms:modified xsi:type="dcterms:W3CDTF">2022-02-17T15:05:19Z</dcterms:modified>
</cp:coreProperties>
</file>